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laure\Dokumente\Laurenz\Studium\Fachschaft\"/>
    </mc:Choice>
  </mc:AlternateContent>
  <xr:revisionPtr revIDLastSave="0" documentId="13_ncr:1_{9331CF06-27E4-4DBC-A5D4-A404362F37AF}" xr6:coauthVersionLast="47" xr6:coauthVersionMax="47" xr10:uidLastSave="{00000000-0000-0000-0000-000000000000}"/>
  <bookViews>
    <workbookView xWindow="-108" yWindow="-108" windowWidth="23256" windowHeight="12456" xr2:uid="{92DF0040-D91A-4304-8BA5-5643F24F3FB4}"/>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Q69" i="1"/>
  <c r="Q66" i="1"/>
  <c r="Q64" i="1"/>
  <c r="Q62" i="1"/>
  <c r="Q59" i="1"/>
  <c r="Q56" i="1"/>
  <c r="Q54" i="1"/>
  <c r="Q52" i="1"/>
  <c r="Q49" i="1"/>
  <c r="Q46" i="1"/>
  <c r="Q43" i="1"/>
  <c r="Q41" i="1"/>
  <c r="Q38" i="1"/>
  <c r="Q35" i="1"/>
  <c r="Q33" i="1"/>
  <c r="Q27" i="1"/>
  <c r="Q25" i="1"/>
  <c r="Q23" i="1"/>
  <c r="Q21" i="1"/>
  <c r="Q18" i="1"/>
  <c r="Q15" i="1"/>
  <c r="Q11" i="1"/>
  <c r="P69" i="1"/>
  <c r="P66" i="1"/>
  <c r="P64" i="1"/>
  <c r="P62" i="1"/>
  <c r="P59" i="1"/>
  <c r="P56" i="1"/>
  <c r="P54" i="1"/>
  <c r="P52" i="1"/>
  <c r="P49" i="1"/>
  <c r="P46" i="1"/>
  <c r="P43" i="1"/>
  <c r="P41" i="1"/>
  <c r="P38" i="1"/>
  <c r="P35" i="1"/>
  <c r="P27" i="1"/>
  <c r="P25" i="1"/>
  <c r="P23" i="1"/>
  <c r="P21" i="1"/>
  <c r="P18" i="1"/>
  <c r="P15" i="1"/>
  <c r="P11" i="1"/>
  <c r="Q10" i="1" l="1"/>
  <c r="F9" i="1" s="1"/>
  <c r="M11" i="1" l="1"/>
  <c r="B46" i="1"/>
  <c r="B15" i="1"/>
  <c r="M15" i="1" s="1"/>
  <c r="B49" i="1"/>
  <c r="B33" i="1"/>
  <c r="M33" i="1" s="1"/>
  <c r="B66" i="1"/>
  <c r="M82" i="1"/>
  <c r="N82" i="1" s="1"/>
  <c r="M81" i="1"/>
  <c r="N81" i="1" s="1"/>
  <c r="C76" i="1"/>
  <c r="C74" i="1"/>
  <c r="B76" i="1"/>
  <c r="O76" i="1" s="1"/>
  <c r="B74" i="1"/>
  <c r="M74" i="1" s="1"/>
  <c r="B69" i="1"/>
  <c r="C69" i="1"/>
  <c r="C66" i="1"/>
  <c r="B64" i="1"/>
  <c r="B54" i="1"/>
  <c r="M54" i="1" s="1"/>
  <c r="N54" i="1" s="1"/>
  <c r="B62" i="1"/>
  <c r="M62" i="1" s="1"/>
  <c r="C62" i="1"/>
  <c r="C56" i="1"/>
  <c r="B56" i="1" s="1"/>
  <c r="M56" i="1" s="1"/>
  <c r="N56" i="1" s="1"/>
  <c r="C59" i="1"/>
  <c r="B59" i="1" s="1"/>
  <c r="M59" i="1" s="1"/>
  <c r="N59" i="1" s="1"/>
  <c r="B52" i="1"/>
  <c r="M52" i="1" s="1"/>
  <c r="N52" i="1" s="1"/>
  <c r="C49" i="1"/>
  <c r="C46" i="1"/>
  <c r="C43" i="1"/>
  <c r="B43" i="1"/>
  <c r="M43" i="1" s="1"/>
  <c r="C41" i="1"/>
  <c r="B41" i="1"/>
  <c r="M41" i="1" s="1"/>
  <c r="C38" i="1"/>
  <c r="B38" i="1"/>
  <c r="M38" i="1" s="1"/>
  <c r="C35" i="1"/>
  <c r="B35" i="1"/>
  <c r="M35" i="1" s="1"/>
  <c r="C33" i="1"/>
  <c r="P33" i="1" s="1"/>
  <c r="B27" i="1"/>
  <c r="M27" i="1" s="1"/>
  <c r="B25" i="1"/>
  <c r="M25" i="1" s="1"/>
  <c r="N25" i="1" s="1"/>
  <c r="B23" i="1"/>
  <c r="M23" i="1" s="1"/>
  <c r="N23" i="1" s="1"/>
  <c r="B21" i="1"/>
  <c r="M21" i="1" s="1"/>
  <c r="N21" i="1" s="1"/>
  <c r="B18" i="1"/>
  <c r="M18" i="1" s="1"/>
  <c r="C27" i="1"/>
  <c r="C18" i="1"/>
  <c r="C15" i="1"/>
  <c r="C11" i="1"/>
  <c r="E9" i="1" l="1"/>
  <c r="P10" i="1"/>
  <c r="M64" i="1"/>
  <c r="N64" i="1" s="1"/>
  <c r="O64" i="1"/>
  <c r="O66" i="1"/>
  <c r="M66" i="1"/>
  <c r="N66" i="1" s="1"/>
  <c r="M69" i="1"/>
  <c r="N69" i="1" s="1"/>
  <c r="O69" i="1"/>
  <c r="M46" i="1"/>
  <c r="N46" i="1" s="1"/>
  <c r="B73" i="1"/>
  <c r="M49" i="1"/>
  <c r="N49" i="1" s="1"/>
  <c r="N41" i="1"/>
  <c r="O54" i="1"/>
  <c r="N11" i="1"/>
  <c r="O33" i="1"/>
  <c r="O56" i="1"/>
  <c r="O11" i="1"/>
  <c r="O35" i="1"/>
  <c r="O59" i="1"/>
  <c r="O15" i="1"/>
  <c r="O38" i="1"/>
  <c r="O74" i="1"/>
  <c r="O73" i="1" s="1"/>
  <c r="O18" i="1"/>
  <c r="O41" i="1"/>
  <c r="O21" i="1"/>
  <c r="O46" i="1"/>
  <c r="O23" i="1"/>
  <c r="O49" i="1"/>
  <c r="O25" i="1"/>
  <c r="O52" i="1"/>
  <c r="O27" i="1"/>
  <c r="O43" i="1"/>
  <c r="O62" i="1"/>
  <c r="N62" i="1"/>
  <c r="N35" i="1"/>
  <c r="N74" i="1"/>
  <c r="N38" i="1"/>
  <c r="N33" i="1"/>
  <c r="N27" i="1"/>
  <c r="N80" i="1"/>
  <c r="C80" i="1"/>
  <c r="B80" i="1" s="1"/>
  <c r="N43" i="1"/>
  <c r="M76" i="1"/>
  <c r="N76" i="1" s="1"/>
  <c r="N18" i="1"/>
  <c r="N15" i="1"/>
  <c r="O32" i="1" l="1"/>
  <c r="C32" i="1"/>
  <c r="C10" i="1"/>
  <c r="O81" i="1"/>
  <c r="O80" i="1" s="1"/>
  <c r="O10" i="1"/>
  <c r="N32" i="1"/>
  <c r="B32" i="1" s="1"/>
  <c r="N10" i="1"/>
  <c r="C73" i="1"/>
  <c r="N73" i="1"/>
  <c r="I11" i="1" l="1"/>
  <c r="B10" i="1"/>
  <c r="I10" i="1"/>
  <c r="I9" i="1"/>
</calcChain>
</file>

<file path=xl/sharedStrings.xml><?xml version="1.0" encoding="utf-8"?>
<sst xmlns="http://schemas.openxmlformats.org/spreadsheetml/2006/main" count="89" uniqueCount="84">
  <si>
    <t>Allgemeine Chemie Anorganische Chemie (ALG-AC)</t>
  </si>
  <si>
    <t>Praktikum ALG-AC 1</t>
  </si>
  <si>
    <t>Praktikum ALG-AC 2</t>
  </si>
  <si>
    <t>Note</t>
  </si>
  <si>
    <t>CP</t>
  </si>
  <si>
    <t>Gewichtung</t>
  </si>
  <si>
    <t>Allgemeine Chemie Organische Chemie (ALG-OC)</t>
  </si>
  <si>
    <t>Praktikum ALG-OC</t>
  </si>
  <si>
    <t>Allgemeine Chemie Physikalische Chemie 1 (ALG-PC 1)</t>
  </si>
  <si>
    <t>Allgemeine Chemie Physikalische Chemie 2 (ALG-PC 2)</t>
  </si>
  <si>
    <t>Praktikum ALG-PC 1</t>
  </si>
  <si>
    <t>Mathematische Methoden in der Chemie 1 (MMC 1)</t>
  </si>
  <si>
    <t>Klausur ALG-PC 2</t>
  </si>
  <si>
    <t>Klausur ALG-PC 1</t>
  </si>
  <si>
    <t>Klausur ALG-OC</t>
  </si>
  <si>
    <t>Klausur ALG-AC</t>
  </si>
  <si>
    <t>Klausur MMC 1</t>
  </si>
  <si>
    <t>Mathematische Methoden in der Chemie 1 (MMC 2)</t>
  </si>
  <si>
    <t>Klausur MMC 2</t>
  </si>
  <si>
    <t>Klausur Physik I und II</t>
  </si>
  <si>
    <t>Physik (PHYS)</t>
  </si>
  <si>
    <t>Physikalisches Praktikum</t>
  </si>
  <si>
    <t>Gestrichen</t>
  </si>
  <si>
    <t>Anorganische Chemie A 1 (AC-A 1)</t>
  </si>
  <si>
    <t>Anorganische Chemie A 2 (AC-A 2)</t>
  </si>
  <si>
    <t>Praktikum AC-A</t>
  </si>
  <si>
    <t>Anorganische Chemie F (AC-F)</t>
  </si>
  <si>
    <t>Klausur AC-A 1</t>
  </si>
  <si>
    <t>Klausur AC-A 2</t>
  </si>
  <si>
    <t>Klausur AC-F</t>
  </si>
  <si>
    <t>Praktikum AC-F</t>
  </si>
  <si>
    <t>Organische Chemie A (OC-A)</t>
  </si>
  <si>
    <t>Organische Chemie F (OC-F)</t>
  </si>
  <si>
    <t>Klausur OC-A</t>
  </si>
  <si>
    <t>Klausur OC-F</t>
  </si>
  <si>
    <t>Praktikum OC-F</t>
  </si>
  <si>
    <t>Physikalische Chemie A (PC-A)</t>
  </si>
  <si>
    <t>Klausur PC-A</t>
  </si>
  <si>
    <t>Praktikum PC-A</t>
  </si>
  <si>
    <t>Physikalische Chemie A (PC-F)</t>
  </si>
  <si>
    <t>Klausur PC-F</t>
  </si>
  <si>
    <t>Praktikum PC-F</t>
  </si>
  <si>
    <t>Mathematische Methoden in der Chemie 1 (MMC 3)</t>
  </si>
  <si>
    <t>Klausur MMC 3</t>
  </si>
  <si>
    <t>Makromolekulare Chemie A (MC-A)</t>
  </si>
  <si>
    <t>Technische Chemie A (TC-A)</t>
  </si>
  <si>
    <t>Klausur MC-A</t>
  </si>
  <si>
    <t>Praktikum MC-A</t>
  </si>
  <si>
    <t>Klausur TC-A</t>
  </si>
  <si>
    <t>Praktikum TC-A</t>
  </si>
  <si>
    <t>Technische und Makromolekulare Chemie F (TMC-F)</t>
  </si>
  <si>
    <t>Klausur TMC-F</t>
  </si>
  <si>
    <t>Spektroskopie (SPEK)</t>
  </si>
  <si>
    <t>Klausur SPEK</t>
  </si>
  <si>
    <t>Klausur (CCHEM)</t>
  </si>
  <si>
    <t>Computational Chemistry (CCHEM)</t>
  </si>
  <si>
    <t>Moderne Methoden (MM)</t>
  </si>
  <si>
    <t>Kolloqium Moderne Methoden - Anorganische Chemie (MM-AC)</t>
  </si>
  <si>
    <t>Klausur Moderne Methoden - Organische Chemie (MM-OC)</t>
  </si>
  <si>
    <t>Statistische Thermodynamik (STAT)</t>
  </si>
  <si>
    <t>Klausur STAT</t>
  </si>
  <si>
    <t>Modulbereich 2 (Gewichtung 1,3)</t>
  </si>
  <si>
    <t>Modulbereich 1 (Gewichtung 1,0)</t>
  </si>
  <si>
    <t>Modulbereich 3 (Gewichtung 0)</t>
  </si>
  <si>
    <t>Wahlbereich (WAHL)</t>
  </si>
  <si>
    <t>Prüfung WAHL</t>
  </si>
  <si>
    <t>Chemie in der beruflichen Praxis (CBP)</t>
  </si>
  <si>
    <t>Klausur CBP</t>
  </si>
  <si>
    <t>Bachelorarbeit (Gewichtung 2)</t>
  </si>
  <si>
    <t xml:space="preserve">Bachelorarbeit  </t>
  </si>
  <si>
    <t>Bacherlorabschlusskolloquium</t>
  </si>
  <si>
    <t>Gesamtnote</t>
  </si>
  <si>
    <t>Ungerundet</t>
  </si>
  <si>
    <t>Gesamt CP</t>
  </si>
  <si>
    <t>Divisor</t>
  </si>
  <si>
    <t>Credits</t>
  </si>
  <si>
    <t>Legende</t>
  </si>
  <si>
    <t>Orange Felder (Prüfungen) werden mit der entsprechenden Note ausgefüllt</t>
  </si>
  <si>
    <t>Violette Felder werden automatisch ausgefüllt</t>
  </si>
  <si>
    <t>Blaue Felder (Prüfungsleistungen) werden mit Bestanden ("B") oder nicht bestanden ("NB") ausgefüllt</t>
  </si>
  <si>
    <t>Rote Felder können mit "G" ausgefüllt werden, um Noten zu streichen (Bei Abschluss des Bachelorstudiums innerhalb der Regelstudienzeit (6 Semester) können bis zu drei Modulnoten im Umfang von bis zu 20 CP gestrichen werden)</t>
  </si>
  <si>
    <t>Die Bezeichnung "Q" steht für "keine Beurteilung" und wird bei nicht vollständig abgeschlossenen Modulen verwendet</t>
  </si>
  <si>
    <t>Gestrichen 2</t>
  </si>
  <si>
    <t>Gestrichene 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</si>
</sst>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4" x14ac:knownFonts="1">
    <font>
      <sz val="11"/>
      <color theme="1"/>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s>
  <fills count="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164" fontId="0" fillId="3" borderId="0" xfId="0" applyNumberFormat="1" applyFill="1" applyProtection="1">
      <protection locked="0"/>
    </xf>
    <xf numFmtId="164" fontId="0" fillId="2" borderId="0" xfId="0" applyNumberFormat="1" applyFill="1" applyProtection="1">
      <protection locked="0"/>
    </xf>
    <xf numFmtId="164" fontId="0" fillId="3" borderId="11" xfId="0" applyNumberFormat="1" applyFill="1" applyBorder="1" applyProtection="1">
      <protection locked="0"/>
    </xf>
    <xf numFmtId="164" fontId="0" fillId="3" borderId="4" xfId="0" applyNumberFormat="1" applyFill="1" applyBorder="1" applyProtection="1">
      <protection locked="0"/>
    </xf>
    <xf numFmtId="0" fontId="0" fillId="2" borderId="5" xfId="0" applyFill="1" applyBorder="1" applyProtection="1">
      <protection locked="0"/>
    </xf>
    <xf numFmtId="0" fontId="1" fillId="0" borderId="6" xfId="0" applyFont="1" applyBorder="1"/>
    <xf numFmtId="0" fontId="2" fillId="0" borderId="0" xfId="0" applyFont="1"/>
    <xf numFmtId="0" fontId="1" fillId="0" borderId="2" xfId="0" applyFont="1" applyBorder="1"/>
    <xf numFmtId="164" fontId="1" fillId="4" borderId="2" xfId="0" applyNumberFormat="1" applyFont="1" applyFill="1" applyBorder="1"/>
    <xf numFmtId="0" fontId="0" fillId="0" borderId="9" xfId="0" applyBorder="1"/>
    <xf numFmtId="0" fontId="0" fillId="0" borderId="15" xfId="0" applyBorder="1"/>
    <xf numFmtId="164" fontId="2" fillId="0" borderId="0" xfId="0" applyNumberFormat="1" applyFont="1"/>
    <xf numFmtId="0" fontId="1" fillId="0" borderId="4" xfId="0" applyFont="1" applyBorder="1"/>
    <xf numFmtId="164" fontId="1" fillId="4" borderId="0" xfId="0" applyNumberFormat="1" applyFont="1" applyFill="1"/>
    <xf numFmtId="0" fontId="1" fillId="0" borderId="14" xfId="0" applyFont="1" applyBorder="1"/>
    <xf numFmtId="0" fontId="0" fillId="0" borderId="1" xfId="0" applyBorder="1"/>
    <xf numFmtId="0" fontId="0" fillId="0" borderId="4" xfId="0" applyBorder="1"/>
    <xf numFmtId="0" fontId="0" fillId="0" borderId="14" xfId="0" applyBorder="1"/>
    <xf numFmtId="0" fontId="0" fillId="0" borderId="5" xfId="0" applyBorder="1"/>
    <xf numFmtId="0" fontId="1" fillId="0" borderId="13" xfId="0" applyFont="1" applyBorder="1"/>
    <xf numFmtId="164" fontId="1" fillId="4" borderId="3" xfId="0" applyNumberFormat="1" applyFont="1" applyFill="1" applyBorder="1"/>
    <xf numFmtId="0" fontId="1" fillId="0" borderId="8" xfId="0" applyFont="1" applyBorder="1"/>
    <xf numFmtId="0" fontId="0" fillId="0" borderId="11" xfId="0" applyBorder="1"/>
    <xf numFmtId="0" fontId="1" fillId="0" borderId="0" xfId="0" applyFont="1"/>
    <xf numFmtId="0" fontId="1" fillId="4" borderId="3" xfId="0" applyFont="1" applyFill="1" applyBorder="1"/>
    <xf numFmtId="164" fontId="1" fillId="4" borderId="4" xfId="0" applyNumberFormat="1" applyFont="1" applyFill="1" applyBorder="1"/>
    <xf numFmtId="0" fontId="1" fillId="4" borderId="2" xfId="0" applyFont="1" applyFill="1" applyBorder="1"/>
    <xf numFmtId="0" fontId="1" fillId="0" borderId="7" xfId="0" applyFont="1" applyBorder="1"/>
    <xf numFmtId="0" fontId="1" fillId="4" borderId="4" xfId="0" applyFont="1" applyFill="1" applyBorder="1"/>
    <xf numFmtId="0" fontId="0" fillId="0" borderId="10" xfId="0" applyBorder="1"/>
    <xf numFmtId="0" fontId="0" fillId="0" borderId="12" xfId="0" applyBorder="1"/>
    <xf numFmtId="0" fontId="1" fillId="0" borderId="9" xfId="0" applyFont="1" applyBorder="1"/>
    <xf numFmtId="0" fontId="1" fillId="0" borderId="15" xfId="0" applyFont="1" applyBorder="1"/>
    <xf numFmtId="164" fontId="0" fillId="3" borderId="5" xfId="0" applyNumberFormat="1" applyFill="1" applyBorder="1" applyProtection="1">
      <protection locked="0"/>
    </xf>
    <xf numFmtId="0" fontId="0" fillId="5" borderId="4" xfId="0" applyFill="1" applyBorder="1" applyProtection="1">
      <protection locked="0"/>
    </xf>
    <xf numFmtId="165" fontId="0" fillId="4" borderId="5" xfId="0" applyNumberFormat="1" applyFill="1" applyBorder="1"/>
    <xf numFmtId="0" fontId="1" fillId="0" borderId="0" xfId="0" applyFont="1" applyAlignment="1">
      <alignment horizontal="center"/>
    </xf>
    <xf numFmtId="0" fontId="0" fillId="0" borderId="0" xfId="0" applyAlignment="1">
      <alignment horizontal="left"/>
    </xf>
    <xf numFmtId="0" fontId="3" fillId="0" borderId="0" xfId="0" applyFont="1"/>
    <xf numFmtId="0" fontId="1" fillId="0" borderId="0" xfId="0" applyFont="1" applyFill="1" applyBorder="1"/>
    <xf numFmtId="0" fontId="0" fillId="0" borderId="0" xfId="0" applyFill="1" applyBorder="1" applyProtection="1">
      <protection locked="0"/>
    </xf>
    <xf numFmtId="0" fontId="0" fillId="0" borderId="0" xfId="0" applyFill="1" applyBorder="1"/>
    <xf numFmtId="0" fontId="0" fillId="0" borderId="0" xfId="0" applyFill="1"/>
    <xf numFmtId="0" fontId="0" fillId="0" borderId="16" xfId="0" applyBorder="1"/>
    <xf numFmtId="0" fontId="2" fillId="0" borderId="0" xfId="0" applyFont="1" applyBorder="1"/>
  </cellXfs>
  <cellStyles count="1">
    <cellStyle name="Standard" xfId="0" builtinId="0"/>
  </cellStyles>
  <dxfs count="4">
    <dxf>
      <fill>
        <patternFill>
          <bgColor rgb="FFFF0000"/>
        </patternFill>
      </fill>
    </dxf>
    <dxf>
      <font>
        <color theme="1"/>
      </font>
      <fill>
        <patternFill>
          <bgColor rgb="FFFF0000"/>
        </patternFill>
      </fill>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14097-681A-40A1-A72E-DF5B04C36687}">
  <dimension ref="A1:Q83"/>
  <sheetViews>
    <sheetView tabSelected="1" workbookViewId="0">
      <selection activeCell="D11" sqref="D11"/>
    </sheetView>
  </sheetViews>
  <sheetFormatPr baseColWidth="10" defaultRowHeight="14.4" x14ac:dyDescent="0.3"/>
  <cols>
    <col min="1" max="1" width="51.44140625" customWidth="1"/>
    <col min="6" max="6" width="16.88671875" customWidth="1"/>
  </cols>
  <sheetData>
    <row r="1" spans="1:17" x14ac:dyDescent="0.3">
      <c r="A1" s="37" t="s">
        <v>76</v>
      </c>
      <c r="B1" s="37"/>
      <c r="C1" s="37"/>
      <c r="D1" s="37"/>
      <c r="E1" s="37"/>
      <c r="F1" s="37"/>
      <c r="G1" s="37"/>
      <c r="H1" s="37"/>
      <c r="I1" s="37"/>
      <c r="J1" s="37"/>
      <c r="K1" s="37"/>
      <c r="L1" s="37"/>
      <c r="M1" s="37"/>
      <c r="N1" s="37"/>
      <c r="O1" s="37"/>
    </row>
    <row r="2" spans="1:17" x14ac:dyDescent="0.3">
      <c r="A2" s="38" t="s">
        <v>79</v>
      </c>
      <c r="B2" s="38"/>
      <c r="C2" s="38"/>
      <c r="D2" s="38"/>
      <c r="E2" s="38"/>
      <c r="F2" s="38"/>
      <c r="G2" s="38"/>
      <c r="H2" s="38"/>
      <c r="I2" s="38"/>
      <c r="J2" s="38"/>
      <c r="K2" s="38"/>
      <c r="L2" s="38"/>
      <c r="M2" s="38"/>
      <c r="N2" s="38"/>
      <c r="O2" s="38"/>
    </row>
    <row r="3" spans="1:17" x14ac:dyDescent="0.3">
      <c r="A3" s="38" t="s">
        <v>77</v>
      </c>
      <c r="B3" s="38"/>
      <c r="C3" s="38"/>
      <c r="D3" s="38"/>
      <c r="E3" s="38"/>
      <c r="F3" s="38"/>
      <c r="G3" s="38"/>
      <c r="H3" s="38"/>
      <c r="I3" s="38"/>
      <c r="J3" s="38"/>
      <c r="K3" s="38"/>
      <c r="L3" s="38"/>
      <c r="M3" s="38"/>
      <c r="N3" s="38"/>
      <c r="O3" s="38"/>
    </row>
    <row r="4" spans="1:17" x14ac:dyDescent="0.3">
      <c r="A4" s="38" t="s">
        <v>78</v>
      </c>
      <c r="B4" s="38"/>
      <c r="C4" s="38"/>
      <c r="D4" s="38"/>
      <c r="E4" s="38"/>
      <c r="F4" s="38"/>
      <c r="G4" s="38"/>
      <c r="H4" s="38"/>
      <c r="I4" s="38"/>
      <c r="J4" s="38"/>
      <c r="K4" s="38"/>
      <c r="L4" s="38"/>
      <c r="M4" s="38"/>
      <c r="N4" s="38"/>
      <c r="O4" s="38"/>
    </row>
    <row r="5" spans="1:17" x14ac:dyDescent="0.3">
      <c r="A5" s="38" t="s">
        <v>80</v>
      </c>
      <c r="B5" s="38"/>
      <c r="C5" s="38"/>
      <c r="D5" s="38"/>
      <c r="E5" s="38"/>
      <c r="F5" s="38"/>
      <c r="G5" s="38"/>
      <c r="H5" s="38"/>
      <c r="I5" s="38"/>
      <c r="J5" s="38"/>
      <c r="K5" s="38"/>
      <c r="L5" s="38"/>
      <c r="M5" s="38"/>
      <c r="N5" s="38"/>
      <c r="O5" s="38"/>
    </row>
    <row r="6" spans="1:17" x14ac:dyDescent="0.3">
      <c r="A6" t="s">
        <v>81</v>
      </c>
    </row>
    <row r="8" spans="1:17" ht="15" thickBot="1" x14ac:dyDescent="0.35">
      <c r="E8" t="s">
        <v>4</v>
      </c>
      <c r="F8" t="s">
        <v>83</v>
      </c>
    </row>
    <row r="9" spans="1:17" ht="15" thickBot="1" x14ac:dyDescent="0.35">
      <c r="B9" t="s">
        <v>3</v>
      </c>
      <c r="C9" t="s">
        <v>4</v>
      </c>
      <c r="D9" t="s">
        <v>22</v>
      </c>
      <c r="E9" s="8">
        <f>SUM(P11,P15,P18,P21,P23,P25,P27,P33,P35,P38,P41,P43,P46,P49,P52,P54,P56,P59,P62,P64,P66,P69)</f>
        <v>0</v>
      </c>
      <c r="F9" s="8">
        <f>Q10</f>
        <v>0</v>
      </c>
      <c r="H9" s="6" t="s">
        <v>71</v>
      </c>
      <c r="I9" s="9" t="str">
        <f>IF(N10+N32*K32+N80*K80=0,"Q",ROUNDDOWN((M11*N11*K10+M15*N15*K10+M18*N18*K10+M21*K10*N21+M23*K10*N23+M25*K10*N25+M27*K10*N27+M33*N33*K32+M35*N35*K32+M38*N38*K32+M41*N41*K32+M43*N43*K32+M46*N46*K32+M49*N49*K32+M52*N52*K32+M54*N54*K32+M56*N56*K32+K32*M59*N59+M62*N62*K32+K32*M64*N64+M66*N66*K32+M69*N69*K32+M81*N81*K80+M82*N82*K80)/(N10+N32*K32+N80*K80),1))</f>
        <v>Q</v>
      </c>
      <c r="J9" s="39"/>
      <c r="K9" s="7" t="s">
        <v>5</v>
      </c>
      <c r="L9" s="7"/>
      <c r="M9" s="7" t="s">
        <v>3</v>
      </c>
      <c r="N9" s="7" t="s">
        <v>74</v>
      </c>
      <c r="O9" s="7" t="s">
        <v>75</v>
      </c>
      <c r="P9" s="7" t="s">
        <v>22</v>
      </c>
      <c r="Q9" s="7" t="s">
        <v>82</v>
      </c>
    </row>
    <row r="10" spans="1:17" ht="15" thickBot="1" x14ac:dyDescent="0.35">
      <c r="A10" s="8" t="s">
        <v>62</v>
      </c>
      <c r="B10" s="9" t="str">
        <f>IF(N10=0,"Q",ROUNDDOWN((M11*N11+M15*N15+M18*N18+M21*N21+M23*N23+M25*N25+M27*N27)/N10,1))</f>
        <v>Q</v>
      </c>
      <c r="C10" s="8">
        <f>SUM(O11,O15,O18,O21,O23,O25,O27)</f>
        <v>0</v>
      </c>
      <c r="D10" s="44"/>
      <c r="E10" s="40"/>
      <c r="F10" s="40"/>
      <c r="H10" s="11" t="s">
        <v>72</v>
      </c>
      <c r="I10" s="36" t="str">
        <f>IF(N10+N32*K32+N80*K80=0,"Q",(M11*N11*K10+M15*N15*K10+M18*N18*K10+M21*K10*N21+M23*K10*N23+M25*K10*N25+M27*K10*N27+M33*N33*K32+M35*N35*K32+M38*N38*K32+M41*N41*K32+M43*N43*K32+M46*N46*K32+M49*N49*K32+M52*N52*K32+M54*N54*K32+M56*N56*K32+K32*M59*N59+M62*N62*K32+K32*M64*N64+M66*N66*K32+M69*N69*K32+M81*N81*K80+M82*N82*K80)/(N10+N32*K32+N80*K80))</f>
        <v>Q</v>
      </c>
      <c r="J10" s="39"/>
      <c r="K10" s="12">
        <v>1</v>
      </c>
      <c r="L10" s="7"/>
      <c r="M10" s="7"/>
      <c r="N10" s="7">
        <f>SUM(N11,N15,N18,N21,N23,N25,N27)</f>
        <v>0</v>
      </c>
      <c r="O10" s="7">
        <f>SUM(O11,O15,O18,O21,O23,O25,O27)</f>
        <v>0</v>
      </c>
      <c r="P10" s="45">
        <f>SUM(P11,P15,P18,P21,P23,P25,P27,P33,P35,P38,P41,P43,P46,P49,P52,P54,P56,P59,P62,P64,P66,P69)</f>
        <v>0</v>
      </c>
      <c r="Q10" s="45">
        <f>SUM(Q11,Q15,Q18,Q21,Q23,Q25,Q27,Q33,Q35,Q38,Q41,Q43,Q46,Q49,Q52,Q54,Q56,Q59,Q62,Q64,Q66,Q69)</f>
        <v>0</v>
      </c>
    </row>
    <row r="11" spans="1:17" x14ac:dyDescent="0.3">
      <c r="A11" s="13" t="s">
        <v>0</v>
      </c>
      <c r="B11" s="14" t="str">
        <f>IF(AND(B12&gt;=1,B12&lt;=4,B14&gt;=1,B14&lt;=4,B13="B"),ROUNDDOWN((B12*C12+B14*C14)/(C12+C14),1),"Q")</f>
        <v>Q</v>
      </c>
      <c r="C11" s="15">
        <f>SUM(C12:C14)</f>
        <v>17</v>
      </c>
      <c r="D11" s="35"/>
      <c r="E11" s="41"/>
      <c r="F11" s="41"/>
      <c r="H11" s="16" t="s">
        <v>73</v>
      </c>
      <c r="I11" s="16">
        <f>SUM(O10,O32,O73,O80)</f>
        <v>0</v>
      </c>
      <c r="J11" s="39"/>
      <c r="K11" s="12"/>
      <c r="L11" s="7"/>
      <c r="M11" s="7">
        <f>IF(OR(B11="Q",D11="G"),0,B11)</f>
        <v>0</v>
      </c>
      <c r="N11" s="7">
        <f>IF(M11=0,0,C11)</f>
        <v>0</v>
      </c>
      <c r="O11" s="7">
        <f>IF(B11="Q",0,C11)</f>
        <v>0</v>
      </c>
      <c r="P11" s="7">
        <f>IF(D11="G",C11,0)</f>
        <v>0</v>
      </c>
      <c r="Q11" s="7">
        <f>IF(D11="G",1,0)</f>
        <v>0</v>
      </c>
    </row>
    <row r="12" spans="1:17" x14ac:dyDescent="0.3">
      <c r="A12" s="17" t="s">
        <v>15</v>
      </c>
      <c r="B12" s="1"/>
      <c r="C12" s="18">
        <v>8</v>
      </c>
      <c r="D12" s="17"/>
      <c r="E12" s="42"/>
      <c r="F12" s="42"/>
      <c r="J12" s="39"/>
      <c r="K12" s="7"/>
      <c r="L12" s="7"/>
      <c r="M12" s="7"/>
      <c r="N12" s="7"/>
      <c r="O12" s="7"/>
      <c r="P12" s="7"/>
      <c r="Q12" s="7"/>
    </row>
    <row r="13" spans="1:17" x14ac:dyDescent="0.3">
      <c r="A13" s="17" t="s">
        <v>1</v>
      </c>
      <c r="B13" s="2"/>
      <c r="C13" s="18">
        <v>5</v>
      </c>
      <c r="D13" s="17"/>
      <c r="E13" s="42"/>
      <c r="F13" s="42"/>
      <c r="J13" s="39"/>
      <c r="K13" s="7"/>
      <c r="L13" s="7"/>
      <c r="M13" s="7"/>
      <c r="N13" s="7"/>
      <c r="O13" s="7"/>
      <c r="P13" s="7"/>
      <c r="Q13" s="7"/>
    </row>
    <row r="14" spans="1:17" x14ac:dyDescent="0.3">
      <c r="A14" s="19" t="s">
        <v>2</v>
      </c>
      <c r="B14" s="3"/>
      <c r="C14" s="11">
        <v>4</v>
      </c>
      <c r="D14" s="17"/>
      <c r="E14" s="42"/>
      <c r="F14" s="42"/>
      <c r="J14" s="39"/>
      <c r="K14" s="7"/>
      <c r="L14" s="7"/>
      <c r="M14" s="7"/>
      <c r="N14" s="7"/>
      <c r="O14" s="7"/>
      <c r="P14" s="7"/>
      <c r="Q14" s="7"/>
    </row>
    <row r="15" spans="1:17" x14ac:dyDescent="0.3">
      <c r="A15" s="20" t="s">
        <v>6</v>
      </c>
      <c r="B15" s="21" t="str">
        <f>IF(AND(B16&gt;=1,B16&lt;=4,B17="B"),B16,"Q")</f>
        <v>Q</v>
      </c>
      <c r="C15" s="22">
        <f>SUM(C16:C17)</f>
        <v>10</v>
      </c>
      <c r="D15" s="35"/>
      <c r="E15" s="41"/>
      <c r="F15" s="41"/>
      <c r="J15" s="39"/>
      <c r="K15" s="12"/>
      <c r="L15" s="7"/>
      <c r="M15" s="7">
        <f>IF(OR(B15="Q",D15="G"),0,B15)</f>
        <v>0</v>
      </c>
      <c r="N15" s="7">
        <f>IF(M15=0,0,C15)</f>
        <v>0</v>
      </c>
      <c r="O15" s="7">
        <f>IF(B15="Q",0,C15)</f>
        <v>0</v>
      </c>
      <c r="P15" s="7">
        <f>IF(D15="G",C15,0)</f>
        <v>0</v>
      </c>
      <c r="Q15" s="7">
        <f>IF(D15="G",1,0)</f>
        <v>0</v>
      </c>
    </row>
    <row r="16" spans="1:17" x14ac:dyDescent="0.3">
      <c r="A16" s="18" t="s">
        <v>14</v>
      </c>
      <c r="B16" s="4"/>
      <c r="C16">
        <v>6</v>
      </c>
      <c r="D16" s="17"/>
      <c r="E16" s="42"/>
      <c r="F16" s="42"/>
      <c r="J16" s="39"/>
      <c r="K16" s="7"/>
      <c r="L16" s="7"/>
      <c r="M16" s="7"/>
      <c r="N16" s="7"/>
      <c r="O16" s="7"/>
      <c r="P16" s="7"/>
      <c r="Q16" s="7"/>
    </row>
    <row r="17" spans="1:17" x14ac:dyDescent="0.3">
      <c r="A17" s="11" t="s">
        <v>7</v>
      </c>
      <c r="B17" s="5"/>
      <c r="C17" s="23">
        <v>4</v>
      </c>
      <c r="D17" s="17"/>
      <c r="E17" s="42"/>
      <c r="F17" s="42"/>
      <c r="J17" s="39"/>
      <c r="K17" s="7"/>
      <c r="L17" s="7"/>
      <c r="M17" s="7"/>
      <c r="N17" s="7"/>
      <c r="O17" s="7"/>
      <c r="P17" s="7"/>
      <c r="Q17" s="7"/>
    </row>
    <row r="18" spans="1:17" x14ac:dyDescent="0.3">
      <c r="A18" s="24" t="s">
        <v>8</v>
      </c>
      <c r="B18" s="21" t="str">
        <f>IF(AND(B19&gt;=1,B19&lt;=4,B20="B"),B19,"Q")</f>
        <v>Q</v>
      </c>
      <c r="C18" s="22">
        <f>SUM(C19:C20)</f>
        <v>7</v>
      </c>
      <c r="D18" s="35"/>
      <c r="E18" s="41"/>
      <c r="F18" s="41"/>
      <c r="J18" s="39"/>
      <c r="K18" s="12"/>
      <c r="L18" s="7"/>
      <c r="M18" s="7">
        <f>IF(OR(B18="Q",D18="G"),0,B18)</f>
        <v>0</v>
      </c>
      <c r="N18" s="7">
        <f>IF(M18=0,0,C18)</f>
        <v>0</v>
      </c>
      <c r="O18" s="7">
        <f>IF(B18="Q",0,C18)</f>
        <v>0</v>
      </c>
      <c r="P18" s="7">
        <f>IF(D18="G",C18,0)</f>
        <v>0</v>
      </c>
      <c r="Q18" s="7">
        <f>IF(D18="G",1,0)</f>
        <v>0</v>
      </c>
    </row>
    <row r="19" spans="1:17" x14ac:dyDescent="0.3">
      <c r="A19" s="18" t="s">
        <v>13</v>
      </c>
      <c r="B19" s="4"/>
      <c r="C19">
        <v>4</v>
      </c>
      <c r="D19" s="17"/>
      <c r="E19" s="42"/>
      <c r="F19" s="42"/>
      <c r="J19" s="39"/>
      <c r="K19" s="7"/>
      <c r="L19" s="45"/>
      <c r="M19" s="7"/>
      <c r="N19" s="7"/>
      <c r="O19" s="7"/>
      <c r="P19" s="7"/>
      <c r="Q19" s="7"/>
    </row>
    <row r="20" spans="1:17" x14ac:dyDescent="0.3">
      <c r="A20" s="11" t="s">
        <v>10</v>
      </c>
      <c r="B20" s="5"/>
      <c r="C20" s="23">
        <v>3</v>
      </c>
      <c r="D20" s="17"/>
      <c r="E20" s="42"/>
      <c r="F20" s="42"/>
      <c r="J20" s="39"/>
      <c r="K20" s="7"/>
      <c r="L20" s="7"/>
      <c r="M20" s="7"/>
      <c r="N20" s="7"/>
      <c r="O20" s="7"/>
      <c r="P20" s="7"/>
      <c r="Q20" s="7"/>
    </row>
    <row r="21" spans="1:17" x14ac:dyDescent="0.3">
      <c r="A21" s="20" t="s">
        <v>9</v>
      </c>
      <c r="B21" s="21" t="str">
        <f>IF(AND(B22&gt;=1,B22&lt;=4),B22,"Q")</f>
        <v>Q</v>
      </c>
      <c r="C21" s="22">
        <v>4</v>
      </c>
      <c r="D21" s="35"/>
      <c r="E21" s="41"/>
      <c r="F21" s="41"/>
      <c r="J21" s="39"/>
      <c r="K21" s="12"/>
      <c r="L21" s="7"/>
      <c r="M21" s="7">
        <f>IF(OR(B21="Q",D21="G"),0,B21)</f>
        <v>0</v>
      </c>
      <c r="N21" s="7">
        <f>IF(M21=0,0,C21)</f>
        <v>0</v>
      </c>
      <c r="O21" s="7">
        <f>IF(B21="Q",0,C21)</f>
        <v>0</v>
      </c>
      <c r="P21" s="7">
        <f>IF(D21="G",C21,0)</f>
        <v>0</v>
      </c>
      <c r="Q21" s="7">
        <f>IF(D21="G",1,0)</f>
        <v>0</v>
      </c>
    </row>
    <row r="22" spans="1:17" x14ac:dyDescent="0.3">
      <c r="A22" s="11" t="s">
        <v>12</v>
      </c>
      <c r="B22" s="34"/>
      <c r="C22" s="23">
        <v>4</v>
      </c>
      <c r="D22" s="17"/>
      <c r="E22" s="42"/>
      <c r="F22" s="42"/>
      <c r="J22" s="39"/>
      <c r="K22" s="7"/>
      <c r="L22" s="7"/>
      <c r="M22" s="7"/>
      <c r="N22" s="7"/>
      <c r="O22" s="7"/>
      <c r="P22" s="7"/>
      <c r="Q22" s="7"/>
    </row>
    <row r="23" spans="1:17" x14ac:dyDescent="0.3">
      <c r="A23" s="20" t="s">
        <v>11</v>
      </c>
      <c r="B23" s="21" t="str">
        <f>IF(AND(B24&gt;=1,B24&lt;=4),B24,"Q")</f>
        <v>Q</v>
      </c>
      <c r="C23" s="22">
        <v>4</v>
      </c>
      <c r="D23" s="35"/>
      <c r="E23" s="41"/>
      <c r="F23" s="41"/>
      <c r="J23" s="39"/>
      <c r="K23" s="12"/>
      <c r="L23" s="7"/>
      <c r="M23" s="7">
        <f>IF(OR(B23="Q",D23="G"),0,B23)</f>
        <v>0</v>
      </c>
      <c r="N23" s="7">
        <f>IF(M23=0,0,C23)</f>
        <v>0</v>
      </c>
      <c r="O23" s="7">
        <f>IF(B23="Q",0,C23)</f>
        <v>0</v>
      </c>
      <c r="P23" s="7">
        <f>IF(D23="G",C23,0)</f>
        <v>0</v>
      </c>
      <c r="Q23" s="7">
        <f>IF(D23="G",1,0)</f>
        <v>0</v>
      </c>
    </row>
    <row r="24" spans="1:17" x14ac:dyDescent="0.3">
      <c r="A24" s="11" t="s">
        <v>16</v>
      </c>
      <c r="B24" s="34"/>
      <c r="C24" s="23">
        <v>4</v>
      </c>
      <c r="D24" s="17"/>
      <c r="E24" s="42"/>
      <c r="F24" s="42"/>
      <c r="J24" s="39"/>
      <c r="K24" s="7"/>
      <c r="L24" s="7"/>
      <c r="M24" s="7"/>
      <c r="N24" s="7"/>
      <c r="O24" s="7"/>
      <c r="P24" s="7"/>
      <c r="Q24" s="7"/>
    </row>
    <row r="25" spans="1:17" x14ac:dyDescent="0.3">
      <c r="A25" s="20" t="s">
        <v>17</v>
      </c>
      <c r="B25" s="21" t="str">
        <f>IF(AND(B26&gt;=1,B26&lt;=4),B26,"Q")</f>
        <v>Q</v>
      </c>
      <c r="C25" s="22">
        <v>4</v>
      </c>
      <c r="D25" s="35"/>
      <c r="E25" s="41"/>
      <c r="F25" s="41"/>
      <c r="J25" s="39"/>
      <c r="K25" s="12"/>
      <c r="L25" s="7"/>
      <c r="M25" s="7">
        <f>IF(OR(B25="Q",D25="G"),0,B25)</f>
        <v>0</v>
      </c>
      <c r="N25" s="7">
        <f>IF(M25=0,0,C25)</f>
        <v>0</v>
      </c>
      <c r="O25" s="7">
        <f>IF(B25="Q",0,C25)</f>
        <v>0</v>
      </c>
      <c r="P25" s="7">
        <f>IF(D25="G",C25,0)</f>
        <v>0</v>
      </c>
      <c r="Q25" s="7">
        <f>IF(D25="G",1,0)</f>
        <v>0</v>
      </c>
    </row>
    <row r="26" spans="1:17" x14ac:dyDescent="0.3">
      <c r="A26" s="11" t="s">
        <v>18</v>
      </c>
      <c r="B26" s="34"/>
      <c r="C26" s="23">
        <v>4</v>
      </c>
      <c r="D26" s="17"/>
      <c r="E26" s="42"/>
      <c r="F26" s="42"/>
      <c r="J26" s="39"/>
      <c r="K26" s="7"/>
      <c r="L26" s="7"/>
      <c r="M26" s="7"/>
      <c r="N26" s="7"/>
      <c r="O26" s="7"/>
      <c r="P26" s="7"/>
      <c r="Q26" s="7"/>
    </row>
    <row r="27" spans="1:17" x14ac:dyDescent="0.3">
      <c r="A27" s="20" t="s">
        <v>20</v>
      </c>
      <c r="B27" s="21" t="str">
        <f>IF(AND(B28&gt;=1,B28&lt;=4,B29="B"),B28,"Q")</f>
        <v>Q</v>
      </c>
      <c r="C27" s="22">
        <f>SUM(C28:C29)</f>
        <v>15</v>
      </c>
      <c r="D27" s="35"/>
      <c r="E27" s="41"/>
      <c r="F27" s="41"/>
      <c r="J27" s="39"/>
      <c r="K27" s="12"/>
      <c r="L27" s="7"/>
      <c r="M27" s="7">
        <f>IF(OR(B27="Q",D27="G"),0,B27)</f>
        <v>0</v>
      </c>
      <c r="N27" s="7">
        <f>IF(M27=0,0,C27)</f>
        <v>0</v>
      </c>
      <c r="O27" s="7">
        <f>IF(B27="Q",0,C27)</f>
        <v>0</v>
      </c>
      <c r="P27" s="7">
        <f>IF(D27="G",C27,0)</f>
        <v>0</v>
      </c>
      <c r="Q27" s="7">
        <f>IF(D27="G",1,0)</f>
        <v>0</v>
      </c>
    </row>
    <row r="28" spans="1:17" x14ac:dyDescent="0.3">
      <c r="A28" s="18" t="s">
        <v>19</v>
      </c>
      <c r="B28" s="4"/>
      <c r="C28">
        <v>12</v>
      </c>
      <c r="D28" s="17"/>
      <c r="E28" s="42"/>
      <c r="F28" s="42"/>
      <c r="J28" s="39"/>
      <c r="K28" s="7"/>
      <c r="L28" s="7"/>
      <c r="M28" s="7"/>
      <c r="N28" s="7"/>
      <c r="O28" s="7"/>
      <c r="P28" s="7"/>
      <c r="Q28" s="7"/>
    </row>
    <row r="29" spans="1:17" x14ac:dyDescent="0.3">
      <c r="A29" s="11" t="s">
        <v>21</v>
      </c>
      <c r="B29" s="5"/>
      <c r="C29" s="23">
        <v>3</v>
      </c>
      <c r="D29" s="19"/>
      <c r="E29" s="42"/>
      <c r="F29" s="42"/>
      <c r="J29" s="39"/>
      <c r="K29" s="7"/>
      <c r="L29" s="7"/>
      <c r="M29" s="7"/>
      <c r="N29" s="7"/>
      <c r="O29" s="7"/>
      <c r="P29" s="7"/>
      <c r="Q29" s="7"/>
    </row>
    <row r="30" spans="1:17" x14ac:dyDescent="0.3">
      <c r="E30" s="43"/>
      <c r="F30" s="43"/>
      <c r="J30" s="39"/>
      <c r="K30" s="7"/>
      <c r="L30" s="7"/>
      <c r="M30" s="7"/>
      <c r="N30" s="7"/>
      <c r="O30" s="7"/>
      <c r="P30" s="7"/>
      <c r="Q30" s="7"/>
    </row>
    <row r="31" spans="1:17" ht="15" thickBot="1" x14ac:dyDescent="0.35">
      <c r="E31" s="43"/>
      <c r="F31" s="43"/>
      <c r="J31" s="39"/>
      <c r="K31" s="7" t="s">
        <v>5</v>
      </c>
      <c r="L31" s="7"/>
      <c r="M31" s="7"/>
      <c r="N31" s="7"/>
      <c r="O31" s="7"/>
      <c r="P31" s="7"/>
      <c r="Q31" s="7"/>
    </row>
    <row r="32" spans="1:17" ht="15" thickBot="1" x14ac:dyDescent="0.35">
      <c r="A32" s="8" t="s">
        <v>61</v>
      </c>
      <c r="B32" s="9" t="str">
        <f>IF(N32=0,"Q",ROUNDDOWN((M33*N33+M35*N35+M38*N38+M41*N41+M43*N43+M46*N46+M49*N49+M52*N52+M54*N54+M56*N56+M59*N59+M62*N62+M64*N64+M66*N66+M69*N69)/N32,1))</f>
        <v>Q</v>
      </c>
      <c r="C32" s="8">
        <f>SUM(O33,O35,O38,O41,O43,O46,O49,O52,O54,O56,O59,O62,O64,O66,O69)</f>
        <v>0</v>
      </c>
      <c r="D32" s="10"/>
      <c r="E32" s="42"/>
      <c r="F32" s="42"/>
      <c r="J32" s="39"/>
      <c r="K32" s="7">
        <v>1.3</v>
      </c>
      <c r="L32" s="7"/>
      <c r="M32" s="7"/>
      <c r="N32" s="7">
        <f>SUM(N33,N35,N38,N41,N43,N46,N49,N52,N54,N56,N59,N62,N64,N66,N69)</f>
        <v>0</v>
      </c>
      <c r="O32" s="7">
        <f>SUM(O33,O35,O38,O41,O43,O46,O49,O52,O54,O56,O59,O62,O64,O66,O69)</f>
        <v>0</v>
      </c>
      <c r="P32" s="7"/>
      <c r="Q32" s="7"/>
    </row>
    <row r="33" spans="1:17" x14ac:dyDescent="0.3">
      <c r="A33" s="15" t="s">
        <v>23</v>
      </c>
      <c r="B33" s="26" t="str">
        <f>IF(AND(B34&gt;=1,B34&lt;=4),B34,"Q")</f>
        <v>Q</v>
      </c>
      <c r="C33" s="15">
        <f>C34</f>
        <v>4</v>
      </c>
      <c r="D33" s="35"/>
      <c r="E33" s="41"/>
      <c r="F33" s="41"/>
      <c r="J33" s="39"/>
      <c r="K33" s="7"/>
      <c r="L33" s="7"/>
      <c r="M33" s="7">
        <f>IF(OR(B33="Q",D33="G"),0,B33)</f>
        <v>0</v>
      </c>
      <c r="N33" s="7">
        <f>IF(M33=0,0,C33)</f>
        <v>0</v>
      </c>
      <c r="O33" s="7">
        <f>IF(B33="Q",0,C33)</f>
        <v>0</v>
      </c>
      <c r="P33" s="7">
        <f>IF(D33="G",C33,0)</f>
        <v>0</v>
      </c>
      <c r="Q33" s="7">
        <f>IF(D33="G",1,0)</f>
        <v>0</v>
      </c>
    </row>
    <row r="34" spans="1:17" x14ac:dyDescent="0.3">
      <c r="A34" s="11" t="s">
        <v>27</v>
      </c>
      <c r="B34" s="34"/>
      <c r="C34" s="11">
        <v>4</v>
      </c>
      <c r="D34" s="17"/>
      <c r="E34" s="42"/>
      <c r="F34" s="42"/>
      <c r="J34" s="39"/>
      <c r="K34" s="7"/>
      <c r="L34" s="7"/>
      <c r="M34" s="7"/>
      <c r="N34" s="7"/>
      <c r="O34" s="7"/>
      <c r="P34" s="7"/>
      <c r="Q34" s="7"/>
    </row>
    <row r="35" spans="1:17" x14ac:dyDescent="0.3">
      <c r="A35" s="20" t="s">
        <v>24</v>
      </c>
      <c r="B35" s="21" t="str">
        <f>IF(AND(B36&gt;=1,B36&lt;=4,B37="B"),B36,"Q")</f>
        <v>Q</v>
      </c>
      <c r="C35" s="20">
        <f>SUM(C36:C37)</f>
        <v>10</v>
      </c>
      <c r="D35" s="35"/>
      <c r="E35" s="41"/>
      <c r="F35" s="41"/>
      <c r="J35" s="39"/>
      <c r="K35" s="7"/>
      <c r="L35" s="7"/>
      <c r="M35" s="7">
        <f>IF(OR(B35="Q",D35="G"),0,B35)</f>
        <v>0</v>
      </c>
      <c r="N35" s="7">
        <f>IF(M35=0,0,C35)</f>
        <v>0</v>
      </c>
      <c r="O35" s="7">
        <f>IF(B35="Q",0,C35)</f>
        <v>0</v>
      </c>
      <c r="P35" s="7">
        <f>IF(D35="G",C35,0)</f>
        <v>0</v>
      </c>
      <c r="Q35" s="7">
        <f>IF(D35="G",1,0)</f>
        <v>0</v>
      </c>
    </row>
    <row r="36" spans="1:17" x14ac:dyDescent="0.3">
      <c r="A36" s="18" t="s">
        <v>28</v>
      </c>
      <c r="B36" s="4"/>
      <c r="C36" s="18">
        <v>4</v>
      </c>
      <c r="D36" s="17"/>
      <c r="E36" s="42"/>
      <c r="F36" s="42"/>
      <c r="J36" s="39"/>
      <c r="K36" s="7"/>
      <c r="L36" s="7"/>
      <c r="M36" s="7"/>
      <c r="N36" s="7"/>
      <c r="O36" s="7"/>
      <c r="P36" s="7"/>
      <c r="Q36" s="7"/>
    </row>
    <row r="37" spans="1:17" x14ac:dyDescent="0.3">
      <c r="A37" s="11" t="s">
        <v>25</v>
      </c>
      <c r="B37" s="5"/>
      <c r="C37" s="11">
        <v>6</v>
      </c>
      <c r="D37" s="17"/>
      <c r="E37" s="42"/>
      <c r="F37" s="42"/>
      <c r="J37" s="39"/>
      <c r="K37" s="7"/>
      <c r="L37" s="7"/>
      <c r="M37" s="7"/>
      <c r="N37" s="7"/>
      <c r="O37" s="7"/>
      <c r="P37" s="7"/>
      <c r="Q37" s="7"/>
    </row>
    <row r="38" spans="1:17" x14ac:dyDescent="0.3">
      <c r="A38" s="20" t="s">
        <v>26</v>
      </c>
      <c r="B38" s="21" t="str">
        <f>IF(AND(B39&gt;=1,B39&lt;=4,B40="B"),B39,"Q")</f>
        <v>Q</v>
      </c>
      <c r="C38" s="22">
        <f>SUM(C39:C40)</f>
        <v>7</v>
      </c>
      <c r="D38" s="35"/>
      <c r="E38" s="41"/>
      <c r="F38" s="41"/>
      <c r="J38" s="39"/>
      <c r="K38" s="7"/>
      <c r="L38" s="7"/>
      <c r="M38" s="7">
        <f>IF(OR(B38="Q",D38="G"),0,B38)</f>
        <v>0</v>
      </c>
      <c r="N38" s="7">
        <f>IF(M38=0,0,C38)</f>
        <v>0</v>
      </c>
      <c r="O38" s="7">
        <f>IF(B38="Q",0,C38)</f>
        <v>0</v>
      </c>
      <c r="P38" s="7">
        <f>IF(D38="G",C38,0)</f>
        <v>0</v>
      </c>
      <c r="Q38" s="7">
        <f>IF(D38="G",1,0)</f>
        <v>0</v>
      </c>
    </row>
    <row r="39" spans="1:17" x14ac:dyDescent="0.3">
      <c r="A39" s="18" t="s">
        <v>29</v>
      </c>
      <c r="B39" s="4"/>
      <c r="C39">
        <v>4</v>
      </c>
      <c r="D39" s="17"/>
      <c r="E39" s="42"/>
      <c r="F39" s="42"/>
      <c r="J39" s="39"/>
      <c r="K39" s="7"/>
      <c r="L39" s="7"/>
      <c r="M39" s="7"/>
      <c r="N39" s="7"/>
      <c r="O39" s="7"/>
      <c r="P39" s="7"/>
      <c r="Q39" s="7"/>
    </row>
    <row r="40" spans="1:17" x14ac:dyDescent="0.3">
      <c r="A40" s="11" t="s">
        <v>30</v>
      </c>
      <c r="B40" s="5"/>
      <c r="C40" s="23">
        <v>3</v>
      </c>
      <c r="D40" s="17"/>
      <c r="E40" s="42"/>
      <c r="F40" s="42"/>
      <c r="J40" s="39"/>
      <c r="K40" s="7"/>
      <c r="L40" s="7"/>
      <c r="M40" s="7"/>
      <c r="N40" s="7"/>
      <c r="O40" s="7"/>
      <c r="P40" s="7"/>
      <c r="Q40" s="7"/>
    </row>
    <row r="41" spans="1:17" x14ac:dyDescent="0.3">
      <c r="A41" s="20" t="s">
        <v>31</v>
      </c>
      <c r="B41" s="21" t="str">
        <f>IF(AND(B42&gt;=1,B42&lt;=4),B42,"Q")</f>
        <v>Q</v>
      </c>
      <c r="C41" s="22">
        <f>C42</f>
        <v>6</v>
      </c>
      <c r="D41" s="35"/>
      <c r="E41" s="41"/>
      <c r="F41" s="41"/>
      <c r="J41" s="39"/>
      <c r="K41" s="7"/>
      <c r="L41" s="7"/>
      <c r="M41" s="7">
        <f>IF(OR(B41="Q",D41="G"),0,B41)</f>
        <v>0</v>
      </c>
      <c r="N41" s="7">
        <f>IF(M41=0,0,C41)</f>
        <v>0</v>
      </c>
      <c r="O41" s="7">
        <f>IF(B41="Q",0,C41)</f>
        <v>0</v>
      </c>
      <c r="P41" s="7">
        <f>IF(D41="G",C41,0)</f>
        <v>0</v>
      </c>
      <c r="Q41" s="7">
        <f>IF(D41="G",1,0)</f>
        <v>0</v>
      </c>
    </row>
    <row r="42" spans="1:17" x14ac:dyDescent="0.3">
      <c r="A42" s="11" t="s">
        <v>33</v>
      </c>
      <c r="B42" s="34"/>
      <c r="C42" s="23">
        <v>6</v>
      </c>
      <c r="D42" s="17"/>
      <c r="E42" s="42"/>
      <c r="F42" s="42"/>
      <c r="J42" s="39"/>
      <c r="K42" s="7"/>
      <c r="L42" s="7"/>
      <c r="M42" s="7"/>
      <c r="N42" s="7"/>
      <c r="O42" s="7"/>
      <c r="P42" s="7"/>
      <c r="Q42" s="7"/>
    </row>
    <row r="43" spans="1:17" x14ac:dyDescent="0.3">
      <c r="A43" s="20" t="s">
        <v>32</v>
      </c>
      <c r="B43" s="21" t="str">
        <f>IF(AND(B44&gt;=1,B44&lt;=4,B45="B"),B44,"Q")</f>
        <v>Q</v>
      </c>
      <c r="C43" s="22">
        <f>SUM(C44:C45)</f>
        <v>13</v>
      </c>
      <c r="D43" s="35"/>
      <c r="E43" s="41"/>
      <c r="F43" s="41"/>
      <c r="J43" s="39"/>
      <c r="K43" s="7"/>
      <c r="L43" s="7"/>
      <c r="M43" s="7">
        <f>IF(OR(B43="Q",D43="G"),0,B43)</f>
        <v>0</v>
      </c>
      <c r="N43" s="7">
        <f>IF(M43=0,0,C43)</f>
        <v>0</v>
      </c>
      <c r="O43" s="7">
        <f>IF(B43="Q",0,C43)</f>
        <v>0</v>
      </c>
      <c r="P43" s="7">
        <f>IF(D43="G",C43,0)</f>
        <v>0</v>
      </c>
      <c r="Q43" s="7">
        <f>IF(D43="G",1,0)</f>
        <v>0</v>
      </c>
    </row>
    <row r="44" spans="1:17" x14ac:dyDescent="0.3">
      <c r="A44" s="18" t="s">
        <v>34</v>
      </c>
      <c r="B44" s="4"/>
      <c r="C44">
        <v>5</v>
      </c>
      <c r="D44" s="17"/>
      <c r="E44" s="42"/>
      <c r="F44" s="42"/>
      <c r="J44" s="39"/>
      <c r="K44" s="7"/>
      <c r="L44" s="7"/>
      <c r="M44" s="7"/>
      <c r="N44" s="7"/>
      <c r="O44" s="7"/>
      <c r="P44" s="7"/>
      <c r="Q44" s="7"/>
    </row>
    <row r="45" spans="1:17" x14ac:dyDescent="0.3">
      <c r="A45" s="11" t="s">
        <v>35</v>
      </c>
      <c r="B45" s="5"/>
      <c r="C45" s="23">
        <v>8</v>
      </c>
      <c r="D45" s="17"/>
      <c r="E45" s="42"/>
      <c r="F45" s="42"/>
      <c r="J45" s="39"/>
      <c r="K45" s="7"/>
      <c r="L45" s="7"/>
      <c r="M45" s="7"/>
      <c r="N45" s="7"/>
      <c r="O45" s="7"/>
      <c r="P45" s="7"/>
      <c r="Q45" s="7"/>
    </row>
    <row r="46" spans="1:17" x14ac:dyDescent="0.3">
      <c r="A46" s="20" t="s">
        <v>36</v>
      </c>
      <c r="B46" s="21" t="str">
        <f>IF(AND(B47&lt;=4,B47&gt;=1,B48&lt;=4,B48&gt;=1),ROUNDDOWN((B47*C47+B48*C48)/C46,1),"Q")</f>
        <v>Q</v>
      </c>
      <c r="C46" s="22">
        <f>SUM(C47:C48)</f>
        <v>12</v>
      </c>
      <c r="D46" s="35"/>
      <c r="E46" s="41"/>
      <c r="F46" s="41"/>
      <c r="J46" s="39"/>
      <c r="K46" s="7"/>
      <c r="L46" s="7"/>
      <c r="M46" s="7">
        <f>IF(OR(B46="Q",D46="G"),0,B46)</f>
        <v>0</v>
      </c>
      <c r="N46" s="7">
        <f>IF(M46=0,0,C46)</f>
        <v>0</v>
      </c>
      <c r="O46" s="7">
        <f>IF(B46="Q",0,C46)</f>
        <v>0</v>
      </c>
      <c r="P46" s="7">
        <f>IF(D46="G",C46,0)</f>
        <v>0</v>
      </c>
      <c r="Q46" s="7">
        <f>IF(D46="G",1,0)</f>
        <v>0</v>
      </c>
    </row>
    <row r="47" spans="1:17" x14ac:dyDescent="0.3">
      <c r="A47" s="18" t="s">
        <v>37</v>
      </c>
      <c r="B47" s="4"/>
      <c r="C47">
        <v>8</v>
      </c>
      <c r="D47" s="17"/>
      <c r="E47" s="42"/>
      <c r="F47" s="42"/>
      <c r="J47" s="39"/>
      <c r="K47" s="7"/>
      <c r="L47" s="7"/>
      <c r="M47" s="7"/>
      <c r="N47" s="7"/>
      <c r="O47" s="7"/>
      <c r="P47" s="7"/>
      <c r="Q47" s="7"/>
    </row>
    <row r="48" spans="1:17" x14ac:dyDescent="0.3">
      <c r="A48" s="11" t="s">
        <v>38</v>
      </c>
      <c r="B48" s="34"/>
      <c r="C48" s="23">
        <v>4</v>
      </c>
      <c r="D48" s="17"/>
      <c r="E48" s="42"/>
      <c r="F48" s="42"/>
      <c r="J48" s="39"/>
      <c r="K48" s="7"/>
      <c r="L48" s="7"/>
      <c r="M48" s="7"/>
      <c r="N48" s="7"/>
      <c r="O48" s="7"/>
      <c r="P48" s="7"/>
      <c r="Q48" s="7"/>
    </row>
    <row r="49" spans="1:17" x14ac:dyDescent="0.3">
      <c r="A49" s="20" t="s">
        <v>39</v>
      </c>
      <c r="B49" s="21" t="str">
        <f>IF(AND(B50&lt;=4,B50&gt;=1,B51&lt;=4,B51&gt;=1),ROUNDDOWN((B50*C50+B51*C51)/C49,1),"Q")</f>
        <v>Q</v>
      </c>
      <c r="C49" s="22">
        <f>SUM(C50:C51)</f>
        <v>7</v>
      </c>
      <c r="D49" s="35"/>
      <c r="E49" s="41"/>
      <c r="F49" s="41"/>
      <c r="J49" s="39"/>
      <c r="K49" s="7"/>
      <c r="L49" s="7"/>
      <c r="M49" s="7">
        <f>IF(OR(B49="Q",D49="G"),0,B49)</f>
        <v>0</v>
      </c>
      <c r="N49" s="7">
        <f>IF(M49=0,0,C49)</f>
        <v>0</v>
      </c>
      <c r="O49" s="7">
        <f>IF(B49="Q",0,C49)</f>
        <v>0</v>
      </c>
      <c r="P49" s="7">
        <f>IF(D49="G",C49,0)</f>
        <v>0</v>
      </c>
      <c r="Q49" s="7">
        <f>IF(D49="G",1,0)</f>
        <v>0</v>
      </c>
    </row>
    <row r="50" spans="1:17" x14ac:dyDescent="0.3">
      <c r="A50" s="18" t="s">
        <v>40</v>
      </c>
      <c r="B50" s="4"/>
      <c r="C50">
        <v>4</v>
      </c>
      <c r="D50" s="17"/>
      <c r="E50" s="42"/>
      <c r="F50" s="42"/>
      <c r="J50" s="39"/>
      <c r="K50" s="7"/>
      <c r="L50" s="7"/>
      <c r="M50" s="7"/>
      <c r="N50" s="7"/>
      <c r="O50" s="7"/>
      <c r="P50" s="7"/>
      <c r="Q50" s="7"/>
    </row>
    <row r="51" spans="1:17" x14ac:dyDescent="0.3">
      <c r="A51" s="11" t="s">
        <v>41</v>
      </c>
      <c r="B51" s="34"/>
      <c r="C51" s="23">
        <v>3</v>
      </c>
      <c r="D51" s="17"/>
      <c r="E51" s="42"/>
      <c r="F51" s="42"/>
      <c r="J51" s="39"/>
      <c r="K51" s="7"/>
      <c r="L51" s="7"/>
      <c r="M51" s="7"/>
      <c r="N51" s="7"/>
      <c r="O51" s="7"/>
      <c r="P51" s="7"/>
      <c r="Q51" s="7"/>
    </row>
    <row r="52" spans="1:17" x14ac:dyDescent="0.3">
      <c r="A52" s="20" t="s">
        <v>42</v>
      </c>
      <c r="B52" s="21" t="str">
        <f>IF(AND(B53&gt;=1,B53&lt;=4),B53,"Q")</f>
        <v>Q</v>
      </c>
      <c r="C52" s="22">
        <v>4</v>
      </c>
      <c r="D52" s="35"/>
      <c r="E52" s="41"/>
      <c r="F52" s="41"/>
      <c r="J52" s="39"/>
      <c r="K52" s="7"/>
      <c r="L52" s="7"/>
      <c r="M52" s="7">
        <f>IF(OR(B52="Q",D52="G"),0,B52)</f>
        <v>0</v>
      </c>
      <c r="N52" s="7">
        <f>IF(M52=0,0,C52)</f>
        <v>0</v>
      </c>
      <c r="O52" s="7">
        <f>IF(B52="Q",0,C52)</f>
        <v>0</v>
      </c>
      <c r="P52" s="7">
        <f>IF(D52="G",C52,0)</f>
        <v>0</v>
      </c>
      <c r="Q52" s="7">
        <f>IF(D52="G",1,0)</f>
        <v>0</v>
      </c>
    </row>
    <row r="53" spans="1:17" x14ac:dyDescent="0.3">
      <c r="A53" s="11" t="s">
        <v>43</v>
      </c>
      <c r="B53" s="34"/>
      <c r="C53" s="23">
        <v>4</v>
      </c>
      <c r="D53" s="17"/>
      <c r="E53" s="42"/>
      <c r="F53" s="42"/>
      <c r="J53" s="39"/>
      <c r="K53" s="7"/>
      <c r="L53" s="7"/>
      <c r="M53" s="7"/>
      <c r="N53" s="7"/>
      <c r="O53" s="7"/>
      <c r="P53" s="7"/>
      <c r="Q53" s="7"/>
    </row>
    <row r="54" spans="1:17" x14ac:dyDescent="0.3">
      <c r="A54" s="15" t="s">
        <v>52</v>
      </c>
      <c r="B54" s="21" t="str">
        <f>IF(AND(B55&gt;=1,B55&lt;=4),B55,"Q")</f>
        <v>Q</v>
      </c>
      <c r="C54" s="22">
        <v>4</v>
      </c>
      <c r="D54" s="35"/>
      <c r="E54" s="41"/>
      <c r="F54" s="41"/>
      <c r="J54" s="39"/>
      <c r="K54" s="7"/>
      <c r="L54" s="7"/>
      <c r="M54" s="7">
        <f>IF(OR(B54="Q",D54="G"),0,B54)</f>
        <v>0</v>
      </c>
      <c r="N54" s="7">
        <f>IF(M54=0,0,C54)</f>
        <v>0</v>
      </c>
      <c r="O54" s="7">
        <f>IF(B54="Q",0,C54)</f>
        <v>0</v>
      </c>
      <c r="P54" s="7">
        <f>IF(D54="G",C54,0)</f>
        <v>0</v>
      </c>
      <c r="Q54" s="7">
        <f>IF(D54="G",1,0)</f>
        <v>0</v>
      </c>
    </row>
    <row r="55" spans="1:17" x14ac:dyDescent="0.3">
      <c r="A55" s="18" t="s">
        <v>53</v>
      </c>
      <c r="B55" s="34"/>
      <c r="C55" s="23">
        <v>4</v>
      </c>
      <c r="D55" s="17"/>
      <c r="E55" s="42"/>
      <c r="F55" s="42"/>
      <c r="J55" s="39"/>
      <c r="K55" s="7"/>
      <c r="L55" s="7"/>
      <c r="M55" s="7"/>
      <c r="N55" s="7"/>
      <c r="O55" s="7"/>
      <c r="P55" s="7"/>
      <c r="Q55" s="7"/>
    </row>
    <row r="56" spans="1:17" x14ac:dyDescent="0.3">
      <c r="A56" s="20" t="s">
        <v>44</v>
      </c>
      <c r="B56" s="21" t="str">
        <f>IF(AND(B57&lt;=4,B57&gt;=1,B58&lt;=4,B58&gt;=1),ROUNDDOWN((B57*C57+B58*C58)/C56,1),"Q")</f>
        <v>Q</v>
      </c>
      <c r="C56" s="22">
        <f>SUM(C57:C58)</f>
        <v>6</v>
      </c>
      <c r="D56" s="35"/>
      <c r="E56" s="41"/>
      <c r="F56" s="41"/>
      <c r="J56" s="39"/>
      <c r="K56" s="7"/>
      <c r="L56" s="7"/>
      <c r="M56" s="7">
        <f>IF(OR(B56="Q",D56="G"),0,B56)</f>
        <v>0</v>
      </c>
      <c r="N56" s="7">
        <f>IF(M56=0,0,C56)</f>
        <v>0</v>
      </c>
      <c r="O56" s="7">
        <f>IF(B56="Q",0,C56)</f>
        <v>0</v>
      </c>
      <c r="P56" s="7">
        <f>IF(D56="G",C56,0)</f>
        <v>0</v>
      </c>
      <c r="Q56" s="7">
        <f>IF(D56="G",1,0)</f>
        <v>0</v>
      </c>
    </row>
    <row r="57" spans="1:17" x14ac:dyDescent="0.3">
      <c r="A57" s="18" t="s">
        <v>46</v>
      </c>
      <c r="B57" s="4"/>
      <c r="C57">
        <v>3</v>
      </c>
      <c r="D57" s="17"/>
      <c r="E57" s="42"/>
      <c r="F57" s="42"/>
      <c r="J57" s="39"/>
      <c r="K57" s="7"/>
      <c r="L57" s="7"/>
      <c r="M57" s="7"/>
      <c r="N57" s="7"/>
      <c r="O57" s="7"/>
      <c r="P57" s="7"/>
      <c r="Q57" s="7"/>
    </row>
    <row r="58" spans="1:17" x14ac:dyDescent="0.3">
      <c r="A58" s="11" t="s">
        <v>47</v>
      </c>
      <c r="B58" s="34"/>
      <c r="C58" s="23">
        <v>3</v>
      </c>
      <c r="D58" s="17"/>
      <c r="E58" s="42"/>
      <c r="F58" s="42"/>
      <c r="J58" s="39"/>
      <c r="K58" s="7"/>
      <c r="L58" s="7"/>
      <c r="M58" s="7"/>
      <c r="N58" s="7"/>
      <c r="O58" s="7"/>
      <c r="P58" s="7"/>
      <c r="Q58" s="7"/>
    </row>
    <row r="59" spans="1:17" x14ac:dyDescent="0.3">
      <c r="A59" s="15" t="s">
        <v>45</v>
      </c>
      <c r="B59" s="26" t="str">
        <f>IF(AND(B60&lt;=4,B60&gt;=1,B61&lt;=4,B61&gt;=1),ROUNDDOWN((B60*C60+B61*C61)/C59,1),"Q")</f>
        <v>Q</v>
      </c>
      <c r="C59" s="24">
        <f>SUM(C60:C61)</f>
        <v>7</v>
      </c>
      <c r="D59" s="35"/>
      <c r="E59" s="41"/>
      <c r="F59" s="41"/>
      <c r="J59" s="39"/>
      <c r="K59" s="7"/>
      <c r="L59" s="7"/>
      <c r="M59" s="7">
        <f>IF(OR(B59="Q",D59="G"),0,B59)</f>
        <v>0</v>
      </c>
      <c r="N59" s="7">
        <f>IF(M59=0,0,C59)</f>
        <v>0</v>
      </c>
      <c r="O59" s="7">
        <f>IF(B59="Q",0,C59)</f>
        <v>0</v>
      </c>
      <c r="P59" s="7">
        <f>IF(D59="G",C59,0)</f>
        <v>0</v>
      </c>
      <c r="Q59" s="7">
        <f>IF(D59="G",1,0)</f>
        <v>0</v>
      </c>
    </row>
    <row r="60" spans="1:17" x14ac:dyDescent="0.3">
      <c r="A60" s="18" t="s">
        <v>48</v>
      </c>
      <c r="B60" s="4"/>
      <c r="C60">
        <v>4</v>
      </c>
      <c r="D60" s="17"/>
      <c r="E60" s="42"/>
      <c r="F60" s="42"/>
      <c r="J60" s="39"/>
      <c r="K60" s="7"/>
      <c r="L60" s="7"/>
      <c r="M60" s="7"/>
      <c r="N60" s="7"/>
      <c r="O60" s="7"/>
      <c r="P60" s="7"/>
      <c r="Q60" s="7"/>
    </row>
    <row r="61" spans="1:17" x14ac:dyDescent="0.3">
      <c r="A61" s="11" t="s">
        <v>49</v>
      </c>
      <c r="B61" s="34"/>
      <c r="C61" s="23">
        <v>3</v>
      </c>
      <c r="D61" s="17"/>
      <c r="E61" s="42"/>
      <c r="F61" s="42"/>
      <c r="J61" s="39"/>
      <c r="K61" s="7"/>
      <c r="L61" s="7"/>
      <c r="M61" s="7"/>
      <c r="N61" s="7"/>
      <c r="O61" s="7"/>
      <c r="P61" s="7"/>
      <c r="Q61" s="7"/>
    </row>
    <row r="62" spans="1:17" x14ac:dyDescent="0.3">
      <c r="A62" s="20" t="s">
        <v>50</v>
      </c>
      <c r="B62" s="21" t="str">
        <f>IF(AND(B63&gt;=1,B63&lt;=4),B63,"Q")</f>
        <v>Q</v>
      </c>
      <c r="C62" s="22">
        <f>C63</f>
        <v>6</v>
      </c>
      <c r="D62" s="35"/>
      <c r="E62" s="41"/>
      <c r="F62" s="41"/>
      <c r="J62" s="39"/>
      <c r="K62" s="7"/>
      <c r="L62" s="7"/>
      <c r="M62" s="7">
        <f>IF(OR(B62="Q",D62="G"),0,B62)</f>
        <v>0</v>
      </c>
      <c r="N62" s="7">
        <f>IF(M62=0,0,C62)</f>
        <v>0</v>
      </c>
      <c r="O62" s="7">
        <f>IF(B62="Q",0,C62)</f>
        <v>0</v>
      </c>
      <c r="P62" s="7">
        <f>IF(D62="G",C62,0)</f>
        <v>0</v>
      </c>
      <c r="Q62" s="7">
        <f>IF(D62="G",1,0)</f>
        <v>0</v>
      </c>
    </row>
    <row r="63" spans="1:17" x14ac:dyDescent="0.3">
      <c r="A63" s="11" t="s">
        <v>51</v>
      </c>
      <c r="B63" s="34"/>
      <c r="C63" s="23">
        <v>6</v>
      </c>
      <c r="D63" s="17"/>
      <c r="E63" s="42"/>
      <c r="F63" s="42"/>
      <c r="J63" s="39"/>
      <c r="K63" s="7"/>
      <c r="L63" s="7"/>
      <c r="M63" s="7"/>
      <c r="N63" s="7"/>
      <c r="O63" s="7"/>
      <c r="P63" s="7"/>
      <c r="Q63" s="7"/>
    </row>
    <row r="64" spans="1:17" x14ac:dyDescent="0.3">
      <c r="A64" s="20" t="s">
        <v>55</v>
      </c>
      <c r="B64" s="21" t="str">
        <f>IF(AND(B65&gt;=1,B65&lt;=4),B65,"Q")</f>
        <v>Q</v>
      </c>
      <c r="C64" s="22">
        <v>4</v>
      </c>
      <c r="D64" s="35"/>
      <c r="E64" s="41"/>
      <c r="F64" s="41"/>
      <c r="K64" s="7"/>
      <c r="L64" s="7"/>
      <c r="M64" s="7">
        <f>IF(OR(B64="Q",D64="G"),0,B64)</f>
        <v>0</v>
      </c>
      <c r="N64" s="7">
        <f>IF(M64=0,0,C64)</f>
        <v>0</v>
      </c>
      <c r="O64" s="7">
        <f>IF(B64="Q",0,C64)</f>
        <v>0</v>
      </c>
      <c r="P64" s="7">
        <f>IF(D64="G",C64,0)</f>
        <v>0</v>
      </c>
      <c r="Q64" s="7">
        <f>IF(D64="G",1,0)</f>
        <v>0</v>
      </c>
    </row>
    <row r="65" spans="1:17" x14ac:dyDescent="0.3">
      <c r="A65" s="11" t="s">
        <v>54</v>
      </c>
      <c r="B65" s="34"/>
      <c r="C65" s="23">
        <v>4</v>
      </c>
      <c r="D65" s="17"/>
      <c r="E65" s="42"/>
      <c r="F65" s="42"/>
      <c r="K65" s="7"/>
      <c r="L65" s="7"/>
      <c r="M65" s="7"/>
      <c r="N65" s="7"/>
      <c r="O65" s="7"/>
      <c r="P65" s="7"/>
      <c r="Q65" s="7"/>
    </row>
    <row r="66" spans="1:17" x14ac:dyDescent="0.3">
      <c r="A66" s="20" t="s">
        <v>56</v>
      </c>
      <c r="B66" s="21" t="str">
        <f>IF(AND(B67&lt;=4,B67&gt;=1,B68&lt;=4,B68&gt;=1),ROUNDDOWN((B67*C67+B68*C68)/C66,1),"Q")</f>
        <v>Q</v>
      </c>
      <c r="C66" s="22">
        <f>SUM(C67:C68)</f>
        <v>5</v>
      </c>
      <c r="D66" s="35"/>
      <c r="E66" s="41"/>
      <c r="F66" s="41"/>
      <c r="K66" s="7"/>
      <c r="L66" s="7"/>
      <c r="M66" s="7">
        <f>IF(OR(B66="Q",D66="G"),0,B66)</f>
        <v>0</v>
      </c>
      <c r="N66" s="7">
        <f>IF(M66=0,0,C66)</f>
        <v>0</v>
      </c>
      <c r="O66" s="7">
        <f>IF(B66="Q",0,C66)</f>
        <v>0</v>
      </c>
      <c r="P66" s="7">
        <f>IF(D66="G",C66,0)</f>
        <v>0</v>
      </c>
      <c r="Q66" s="7">
        <f>IF(D66="G",1,0)</f>
        <v>0</v>
      </c>
    </row>
    <row r="67" spans="1:17" x14ac:dyDescent="0.3">
      <c r="A67" s="18" t="s">
        <v>57</v>
      </c>
      <c r="B67" s="4"/>
      <c r="C67">
        <v>2</v>
      </c>
      <c r="D67" s="17"/>
      <c r="E67" s="42"/>
      <c r="F67" s="42"/>
      <c r="K67" s="7"/>
      <c r="L67" s="7"/>
      <c r="M67" s="7"/>
      <c r="N67" s="7"/>
      <c r="O67" s="7"/>
      <c r="P67" s="7"/>
      <c r="Q67" s="7"/>
    </row>
    <row r="68" spans="1:17" x14ac:dyDescent="0.3">
      <c r="A68" s="11" t="s">
        <v>58</v>
      </c>
      <c r="B68" s="34"/>
      <c r="C68" s="23">
        <v>3</v>
      </c>
      <c r="D68" s="17"/>
      <c r="E68" s="42"/>
      <c r="F68" s="42"/>
      <c r="K68" s="7"/>
      <c r="L68" s="7"/>
      <c r="M68" s="7"/>
      <c r="N68" s="7"/>
      <c r="O68" s="7"/>
      <c r="P68" s="7"/>
      <c r="Q68" s="7"/>
    </row>
    <row r="69" spans="1:17" x14ac:dyDescent="0.3">
      <c r="A69" s="20" t="s">
        <v>59</v>
      </c>
      <c r="B69" s="21" t="str">
        <f>IF(AND(B70&gt;=1,B70&lt;=4),B70,"Q")</f>
        <v>Q</v>
      </c>
      <c r="C69" s="22">
        <f>C70</f>
        <v>3</v>
      </c>
      <c r="D69" s="35"/>
      <c r="E69" s="41"/>
      <c r="F69" s="41"/>
      <c r="K69" s="7"/>
      <c r="L69" s="7"/>
      <c r="M69" s="7">
        <f>IF(OR(B69="Q",D69="G"),0,B69)</f>
        <v>0</v>
      </c>
      <c r="N69" s="7">
        <f>IF(M69=0,0,C69)</f>
        <v>0</v>
      </c>
      <c r="O69" s="7">
        <f>IF(B69="Q",0,C69)</f>
        <v>0</v>
      </c>
      <c r="P69" s="7">
        <f>IF(D69="G",C69,0)</f>
        <v>0</v>
      </c>
      <c r="Q69" s="7">
        <f>IF(D69="G",1,0)</f>
        <v>0</v>
      </c>
    </row>
    <row r="70" spans="1:17" x14ac:dyDescent="0.3">
      <c r="A70" s="11" t="s">
        <v>60</v>
      </c>
      <c r="B70" s="34"/>
      <c r="C70" s="23">
        <v>3</v>
      </c>
      <c r="D70" s="19"/>
      <c r="E70" s="42"/>
      <c r="F70" s="42"/>
      <c r="K70" s="7"/>
      <c r="L70" s="7"/>
      <c r="M70" s="7"/>
      <c r="N70" s="7"/>
      <c r="O70" s="7"/>
      <c r="P70" s="7"/>
      <c r="Q70" s="7"/>
    </row>
    <row r="71" spans="1:17" x14ac:dyDescent="0.3">
      <c r="K71" s="7"/>
      <c r="L71" s="7"/>
      <c r="M71" s="7"/>
      <c r="N71" s="7"/>
      <c r="O71" s="7"/>
      <c r="P71" s="7"/>
      <c r="Q71" s="7"/>
    </row>
    <row r="72" spans="1:17" ht="15" thickBot="1" x14ac:dyDescent="0.35">
      <c r="K72" s="7"/>
      <c r="L72" s="7"/>
      <c r="M72" s="7"/>
      <c r="N72" s="7"/>
      <c r="O72" s="7"/>
      <c r="P72" s="7"/>
      <c r="Q72" s="7"/>
    </row>
    <row r="73" spans="1:17" ht="15" thickBot="1" x14ac:dyDescent="0.35">
      <c r="A73" s="6" t="s">
        <v>63</v>
      </c>
      <c r="B73" s="27" t="str">
        <f>IF(AND(B74="B",B76="B"),"B","Q")</f>
        <v>Q</v>
      </c>
      <c r="C73" s="28">
        <f>N74+N76</f>
        <v>0</v>
      </c>
      <c r="K73" s="7"/>
      <c r="L73" s="7"/>
      <c r="M73" s="7"/>
      <c r="N73" s="7">
        <f>N74+N76</f>
        <v>0</v>
      </c>
      <c r="O73" s="7">
        <f>O74+O76</f>
        <v>0</v>
      </c>
      <c r="P73" s="7"/>
      <c r="Q73" s="7"/>
    </row>
    <row r="74" spans="1:17" x14ac:dyDescent="0.3">
      <c r="A74" s="15" t="s">
        <v>64</v>
      </c>
      <c r="B74" s="29" t="str">
        <f>IF(B75="B","B","Q")</f>
        <v>Q</v>
      </c>
      <c r="C74" s="30">
        <f>C75</f>
        <v>4</v>
      </c>
      <c r="K74" s="7"/>
      <c r="L74" s="7"/>
      <c r="M74" s="7">
        <f>IF(OR(B74="Q",D74="G"),0,B74)</f>
        <v>0</v>
      </c>
      <c r="N74" s="7">
        <f>IF(M74=0,0,C74)</f>
        <v>0</v>
      </c>
      <c r="O74" s="7">
        <f>IF(B74="Q",0,C74)</f>
        <v>0</v>
      </c>
      <c r="P74" s="7"/>
      <c r="Q74" s="7"/>
    </row>
    <row r="75" spans="1:17" x14ac:dyDescent="0.3">
      <c r="A75" s="11" t="s">
        <v>65</v>
      </c>
      <c r="B75" s="5"/>
      <c r="C75" s="31">
        <v>4</v>
      </c>
      <c r="K75" s="7"/>
      <c r="L75" s="7"/>
      <c r="M75" s="7"/>
      <c r="N75" s="7"/>
      <c r="O75" s="7"/>
      <c r="P75" s="7"/>
      <c r="Q75" s="7"/>
    </row>
    <row r="76" spans="1:17" x14ac:dyDescent="0.3">
      <c r="A76" s="20" t="s">
        <v>66</v>
      </c>
      <c r="B76" s="25" t="str">
        <f>IF(B77="B","B","Q")</f>
        <v>Q</v>
      </c>
      <c r="C76" s="32">
        <f>C77</f>
        <v>3</v>
      </c>
      <c r="K76" s="7"/>
      <c r="L76" s="7"/>
      <c r="M76" s="7">
        <f>IF(OR(B76="Q",D76="G"),0,B76)</f>
        <v>0</v>
      </c>
      <c r="N76" s="7">
        <f>IF(M76=0,0,C76)</f>
        <v>0</v>
      </c>
      <c r="O76" s="7">
        <f>IF(B76="Q",0,C76)</f>
        <v>0</v>
      </c>
      <c r="P76" s="7"/>
      <c r="Q76" s="7"/>
    </row>
    <row r="77" spans="1:17" x14ac:dyDescent="0.3">
      <c r="A77" s="33" t="s">
        <v>67</v>
      </c>
      <c r="B77" s="5"/>
      <c r="C77" s="31">
        <v>3</v>
      </c>
      <c r="K77" s="7"/>
      <c r="L77" s="7"/>
      <c r="M77" s="7"/>
      <c r="N77" s="7"/>
      <c r="O77" s="7"/>
      <c r="P77" s="7"/>
      <c r="Q77" s="7"/>
    </row>
    <row r="78" spans="1:17" x14ac:dyDescent="0.3">
      <c r="K78" s="7"/>
      <c r="L78" s="7"/>
      <c r="M78" s="7"/>
      <c r="N78" s="7"/>
      <c r="O78" s="7"/>
      <c r="P78" s="7"/>
      <c r="Q78" s="7"/>
    </row>
    <row r="79" spans="1:17" ht="15" thickBot="1" x14ac:dyDescent="0.35">
      <c r="K79" s="7" t="s">
        <v>5</v>
      </c>
      <c r="L79" s="7"/>
      <c r="M79" s="7"/>
      <c r="N79" s="7"/>
      <c r="O79" s="7"/>
      <c r="P79" s="7"/>
      <c r="Q79" s="7"/>
    </row>
    <row r="80" spans="1:17" ht="15" thickBot="1" x14ac:dyDescent="0.35">
      <c r="A80" s="6" t="s">
        <v>68</v>
      </c>
      <c r="B80" s="9" t="str">
        <f>IF(AND(B81&lt;=4,B81&gt;=1,B82&lt;=4,B82&gt;=1),ROUNDDOWN((B81*C81+B82*C82)/C80,1),"Q")</f>
        <v>Q</v>
      </c>
      <c r="C80" s="28">
        <f>N81+N82</f>
        <v>0</v>
      </c>
      <c r="K80" s="7">
        <v>2</v>
      </c>
      <c r="L80" s="7"/>
      <c r="M80" s="7"/>
      <c r="N80" s="7">
        <f>N81+N82</f>
        <v>0</v>
      </c>
      <c r="O80" s="7">
        <f>O81</f>
        <v>0</v>
      </c>
      <c r="P80" s="7"/>
      <c r="Q80" s="7"/>
    </row>
    <row r="81" spans="1:17" x14ac:dyDescent="0.3">
      <c r="A81" s="18" t="s">
        <v>69</v>
      </c>
      <c r="B81" s="4"/>
      <c r="C81" s="30">
        <v>12</v>
      </c>
      <c r="K81" s="7"/>
      <c r="L81" s="7"/>
      <c r="M81" s="7">
        <f>IF(OR(B81="Q",D81="G"),0,B81)</f>
        <v>0</v>
      </c>
      <c r="N81" s="7">
        <f>IF(M81=0,0,C81)</f>
        <v>0</v>
      </c>
      <c r="O81" s="7">
        <f>IF(B80="Q",0,C81+C82)</f>
        <v>0</v>
      </c>
      <c r="P81" s="7"/>
      <c r="Q81" s="7"/>
    </row>
    <row r="82" spans="1:17" x14ac:dyDescent="0.3">
      <c r="A82" s="11" t="s">
        <v>70</v>
      </c>
      <c r="B82" s="34"/>
      <c r="C82" s="31">
        <v>2</v>
      </c>
      <c r="K82" s="7"/>
      <c r="L82" s="7"/>
      <c r="M82" s="7">
        <f>IF(OR(B82="Q",D82="G"),0,B82)</f>
        <v>0</v>
      </c>
      <c r="N82" s="7">
        <f>IF(M82=0,0,C82)</f>
        <v>0</v>
      </c>
      <c r="O82" s="7"/>
    </row>
    <row r="83" spans="1:17" x14ac:dyDescent="0.3">
      <c r="K83" s="7"/>
      <c r="L83" s="7"/>
      <c r="M83" s="7"/>
      <c r="N83" s="7"/>
      <c r="O83" s="7"/>
    </row>
  </sheetData>
  <sheetProtection algorithmName="SHA-512" hashValue="iAsdnGcdVLC5U+dRlBdzHWecvS3xu4kUZgfV4KlF9KrikVaXMIpWBApUUdVmUPH4l2CdeTSaZB5Hd5txx8EAcA==" saltValue="t7ljC1UrYWRizPljSRwsuA==" spinCount="100000" sheet="1" objects="1" scenarios="1" selectLockedCells="1"/>
  <mergeCells count="5">
    <mergeCell ref="A1:O1"/>
    <mergeCell ref="A2:O2"/>
    <mergeCell ref="A3:O3"/>
    <mergeCell ref="A4:O4"/>
    <mergeCell ref="A5:O5"/>
  </mergeCells>
  <conditionalFormatting sqref="E10:F10 E9">
    <cfRule type="cellIs" dxfId="3" priority="3" operator="greaterThan">
      <formula>"$O$10&gt;3"</formula>
    </cfRule>
    <cfRule type="cellIs" dxfId="2" priority="9" operator="greaterThan">
      <formula>20</formula>
    </cfRule>
  </conditionalFormatting>
  <conditionalFormatting sqref="E9">
    <cfRule type="cellIs" dxfId="1" priority="2" operator="greaterThan">
      <formula>20</formula>
    </cfRule>
  </conditionalFormatting>
  <conditionalFormatting sqref="F9">
    <cfRule type="cellIs" dxfId="0" priority="1" operator="greaterThan">
      <formula>3</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Laurenz Grünebaum</dc:creator>
  <cp:lastModifiedBy>Laurenz Grünebaum</cp:lastModifiedBy>
  <dcterms:created xsi:type="dcterms:W3CDTF">2025-02-28T15:31:50Z</dcterms:created>
  <dcterms:modified xsi:type="dcterms:W3CDTF">2025-03-06T13:44:10Z</dcterms:modified>
</cp:coreProperties>
</file>